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0120" windowHeight="8000" activeTab="0"/>
  </bookViews>
  <sheets>
    <sheet name="eng" sheetId="1" r:id="rId1"/>
    <sheet name="แปลผล eng" sheetId="2" r:id="rId2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<sst xmlns="http://schemas.openxmlformats.org/spreadsheetml/2006/main" count="55" uniqueCount="52">
  <si>
    <t>เขตพื้นที่การศึกษา</t>
  </si>
  <si>
    <t>ขนาดโรงเรียน</t>
  </si>
  <si>
    <t>รหัสโรงเรียน</t>
  </si>
  <si>
    <t>ชื่อโรงเรียน</t>
  </si>
  <si>
    <t>เลขประจำตัวประชาชน</t>
  </si>
  <si>
    <t>เพศ</t>
  </si>
  <si>
    <t>ข้อที่</t>
  </si>
  <si>
    <t>ส่วนที่ 1  รหัสข้อมูลพื้นฐานนักเรียน</t>
  </si>
  <si>
    <t>ส่วนที่ 2 บันทึกคำตอบนักเรียน</t>
  </si>
  <si>
    <t>ส่วนที่ 3 ตรวจให้คะแนนและแปลผล</t>
  </si>
  <si>
    <t>ต1.1</t>
  </si>
  <si>
    <t>ต1.2</t>
  </si>
  <si>
    <t>ต1.3</t>
  </si>
  <si>
    <t>ต2.1</t>
  </si>
  <si>
    <t>ต2.2</t>
  </si>
  <si>
    <t>ต4.1</t>
  </si>
  <si>
    <t>รวม</t>
  </si>
  <si>
    <t>แปลผล</t>
  </si>
  <si>
    <t>สาระ1</t>
  </si>
  <si>
    <t>สาระ2</t>
  </si>
  <si>
    <t>รวมคะแนนและแปลผล</t>
  </si>
  <si>
    <t>ตรวจคะแนนข้อที่</t>
  </si>
  <si>
    <t>ความสามารถ</t>
  </si>
  <si>
    <r>
      <t xml:space="preserve">จำนวน
</t>
    </r>
    <r>
      <rPr>
        <sz val="14"/>
        <color indexed="8"/>
        <rFont val="BrowalliaUPC"/>
        <family val="2"/>
      </rPr>
      <t>นักเรียน</t>
    </r>
  </si>
  <si>
    <r>
      <t xml:space="preserve">คะแนน
</t>
    </r>
    <r>
      <rPr>
        <sz val="14"/>
        <color indexed="8"/>
        <rFont val="BrowalliaUPC"/>
        <family val="2"/>
      </rPr>
      <t>เต็ม</t>
    </r>
  </si>
  <si>
    <r>
      <t xml:space="preserve">คะแนน
</t>
    </r>
    <r>
      <rPr>
        <sz val="14"/>
        <color indexed="8"/>
        <rFont val="BrowalliaUPC"/>
        <family val="2"/>
      </rPr>
      <t>ต่ำสุด</t>
    </r>
  </si>
  <si>
    <r>
      <t xml:space="preserve">คะแนน
</t>
    </r>
    <r>
      <rPr>
        <sz val="14"/>
        <color indexed="8"/>
        <rFont val="BrowalliaUPC"/>
        <family val="2"/>
      </rPr>
      <t>สูงสุด</t>
    </r>
  </si>
  <si>
    <r>
      <t xml:space="preserve">คะแนน
</t>
    </r>
    <r>
      <rPr>
        <sz val="14"/>
        <color indexed="8"/>
        <rFont val="BrowalliaUPC"/>
        <family val="2"/>
      </rPr>
      <t>เฉลี่ย</t>
    </r>
  </si>
  <si>
    <r>
      <t xml:space="preserve">คะแนนเฉลี่ย
</t>
    </r>
    <r>
      <rPr>
        <sz val="12.95"/>
        <color indexed="8"/>
        <rFont val="BrowalliaUPC"/>
        <family val="2"/>
      </rPr>
      <t>ร้อยละ</t>
    </r>
  </si>
  <si>
    <r>
      <t xml:space="preserve">สัมประสิทธิ์
</t>
    </r>
    <r>
      <rPr>
        <sz val="11.95"/>
        <color indexed="8"/>
        <rFont val="BrowalliaUPC"/>
        <family val="2"/>
      </rPr>
      <t xml:space="preserve">การกระจาย
</t>
    </r>
    <r>
      <rPr>
        <sz val="11.95"/>
        <color indexed="8"/>
        <rFont val="BrowalliaUPC"/>
        <family val="2"/>
      </rPr>
      <t>(C.V.)</t>
    </r>
  </si>
  <si>
    <t>ร้อยละของจำนวนนักเรียน</t>
  </si>
  <si>
    <t>ปรับปรุง</t>
  </si>
  <si>
    <t>พอใช้</t>
  </si>
  <si>
    <t>ดี</t>
  </si>
  <si>
    <t>ดีมาก</t>
  </si>
  <si>
    <t>มฐ ต 1.1</t>
  </si>
  <si>
    <t>มฐ ต 1.2</t>
  </si>
  <si>
    <t>มฐ ต 1.3</t>
  </si>
  <si>
    <t>มฐ ต 2.1</t>
  </si>
  <si>
    <t>มฐ ต 2.2</t>
  </si>
  <si>
    <t>มฐ ต 4.1</t>
  </si>
  <si>
    <t>ภาษาอังกฤษ</t>
  </si>
  <si>
    <t>สาระที่ 1 ภาษาเพื่อการสื่อสาร</t>
  </si>
  <si>
    <t>สาระที่ 2  ภาษาและวัฒนธรรม</t>
  </si>
  <si>
    <t>สาระที่ 4 ภาษากับความสัมพันธ์กับชุมชนและโลก</t>
  </si>
  <si>
    <t>ประเภทนักเรียน เด็กปกติ</t>
  </si>
  <si>
    <t>เพศ ทุกเพศ</t>
  </si>
  <si>
    <t>ส่วนเบี่ยงเบน
มาตรฐาน</t>
  </si>
  <si>
    <t>โรงเรียน.........................................................................</t>
  </si>
  <si>
    <t xml:space="preserve">รายงานผลการประเมิน Pre O-NET ปีการศึกษา 2560
กลุ่มสาระการเรียนรู้ภาษาต่างประเทศ (ภาษาอังกฤษ) ระดับชั้นประถมศึกษาปีที่ 6  </t>
  </si>
  <si>
    <t>สาระ4</t>
  </si>
  <si>
    <t>สำนักงานเขตพื้นที่การศึกษา.....................................................................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</si>
</sst>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;\-#,##0"/>
    <numFmt numFmtId="188" formatCode="[$-10409]#,##0.00;\-#,##0.0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8"/>
      <name val="BrowalliaUPC"/>
      <family val="2"/>
    </font>
    <font>
      <sz val="12.95"/>
      <color indexed="8"/>
      <name val="BrowalliaUPC"/>
      <family val="2"/>
    </font>
    <font>
      <sz val="11.95"/>
      <color indexed="8"/>
      <name val="BrowalliaUPC"/>
      <family val="2"/>
    </font>
    <font>
      <b/>
      <sz val="14"/>
      <color indexed="8"/>
      <name val="BrowalliaUPC"/>
      <family val="2"/>
    </font>
    <font>
      <b/>
      <sz val="19"/>
      <color indexed="8"/>
      <name val="BrowalliaUPC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0" borderId="0" xfId="0" applyFont="1" applyFill="1" applyAlignment="1" applyProtection="1">
      <alignment horizontal="center"/>
      <protection/>
    </xf>
    <xf numFmtId="0" fontId="44" fillId="10" borderId="10" xfId="0" applyFont="1" applyFill="1" applyBorder="1" applyAlignment="1" applyProtection="1">
      <alignment horizontal="center"/>
      <protection/>
    </xf>
    <xf numFmtId="0" fontId="44" fillId="0" borderId="0" xfId="0" applyFont="1" applyFill="1" applyAlignment="1" applyProtection="1">
      <alignment/>
      <protection/>
    </xf>
    <xf numFmtId="1" fontId="45" fillId="0" borderId="0" xfId="0" applyNumberFormat="1" applyFont="1" applyFill="1" applyAlignment="1" applyProtection="1">
      <alignment/>
      <protection/>
    </xf>
    <xf numFmtId="0" fontId="45" fillId="19" borderId="11" xfId="0" applyFont="1" applyFill="1" applyBorder="1" applyAlignment="1">
      <alignment horizontal="left"/>
    </xf>
    <xf numFmtId="0" fontId="45" fillId="10" borderId="11" xfId="0" applyFont="1" applyFill="1" applyBorder="1" applyAlignment="1">
      <alignment horizontal="left"/>
    </xf>
    <xf numFmtId="1" fontId="45" fillId="10" borderId="0" xfId="0" applyNumberFormat="1" applyFont="1" applyFill="1" applyAlignment="1" applyProtection="1">
      <alignment/>
      <protection/>
    </xf>
    <xf numFmtId="0" fontId="44" fillId="19" borderId="10" xfId="0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5" fillId="10" borderId="12" xfId="0" applyFont="1" applyFill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/>
      <protection locked="0"/>
    </xf>
    <xf numFmtId="1" fontId="46" fillId="0" borderId="0" xfId="0" applyNumberFormat="1" applyFont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10" borderId="0" xfId="0" applyFont="1" applyFill="1" applyAlignment="1">
      <alignment/>
    </xf>
    <xf numFmtId="1" fontId="44" fillId="10" borderId="10" xfId="0" applyNumberFormat="1" applyFont="1" applyFill="1" applyBorder="1" applyAlignment="1" applyProtection="1">
      <alignment horizontal="center"/>
      <protection/>
    </xf>
    <xf numFmtId="0" fontId="45" fillId="10" borderId="13" xfId="0" applyFont="1" applyFill="1" applyBorder="1" applyAlignment="1" applyProtection="1">
      <alignment/>
      <protection/>
    </xf>
    <xf numFmtId="0" fontId="45" fillId="10" borderId="14" xfId="0" applyFont="1" applyFill="1" applyBorder="1" applyAlignment="1" applyProtection="1">
      <alignment/>
      <protection/>
    </xf>
    <xf numFmtId="0" fontId="45" fillId="10" borderId="13" xfId="0" applyFont="1" applyFill="1" applyBorder="1" applyAlignment="1" applyProtection="1">
      <alignment horizontal="center"/>
      <protection/>
    </xf>
    <xf numFmtId="0" fontId="44" fillId="10" borderId="1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1" fontId="46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Fill="1" applyAlignment="1" applyProtection="1">
      <alignment horizontal="center"/>
      <protection/>
    </xf>
    <xf numFmtId="0" fontId="37" fillId="19" borderId="11" xfId="0" applyFont="1" applyFill="1" applyBorder="1" applyAlignment="1">
      <alignment horizontal="center"/>
    </xf>
    <xf numFmtId="0" fontId="8" fillId="0" borderId="15" xfId="0" applyFont="1" applyBorder="1" applyAlignment="1" applyProtection="1">
      <alignment horizontal="center" vertical="center" wrapText="1" readingOrder="1"/>
      <protection locked="0"/>
    </xf>
    <xf numFmtId="0" fontId="7" fillId="0" borderId="15" xfId="0" applyFont="1" applyBorder="1" applyAlignment="1" applyProtection="1">
      <alignment horizontal="center" vertical="center" wrapText="1" readingOrder="1"/>
      <protection locked="0"/>
    </xf>
    <xf numFmtId="0" fontId="10" fillId="0" borderId="16" xfId="0" applyFont="1" applyBorder="1" applyAlignment="1" applyProtection="1">
      <alignment horizontal="left" vertical="top" wrapText="1" readingOrder="1"/>
      <protection locked="0"/>
    </xf>
    <xf numFmtId="0" fontId="10" fillId="0" borderId="16" xfId="0" applyFont="1" applyBorder="1" applyAlignment="1" applyProtection="1">
      <alignment horizontal="center" vertical="top" wrapText="1" readingOrder="1"/>
      <protection locked="0"/>
    </xf>
    <xf numFmtId="187" fontId="10" fillId="0" borderId="16" xfId="0" applyNumberFormat="1" applyFont="1" applyBorder="1" applyAlignment="1" applyProtection="1">
      <alignment horizontal="center" vertical="top" wrapText="1" readingOrder="1"/>
      <protection locked="0"/>
    </xf>
    <xf numFmtId="188" fontId="10" fillId="0" borderId="16" xfId="0" applyNumberFormat="1" applyFont="1" applyBorder="1" applyAlignment="1" applyProtection="1">
      <alignment horizontal="center" vertical="top" wrapText="1" readingOrder="1"/>
      <protection locked="0"/>
    </xf>
    <xf numFmtId="0" fontId="7" fillId="0" borderId="17" xfId="0" applyFont="1" applyBorder="1" applyAlignment="1" applyProtection="1">
      <alignment horizontal="left" vertical="top" wrapText="1" readingOrder="1"/>
      <protection locked="0"/>
    </xf>
    <xf numFmtId="0" fontId="7" fillId="0" borderId="17" xfId="0" applyFont="1" applyBorder="1" applyAlignment="1" applyProtection="1">
      <alignment horizontal="center" vertical="top" wrapText="1" readingOrder="1"/>
      <protection locked="0"/>
    </xf>
    <xf numFmtId="187" fontId="7" fillId="0" borderId="17" xfId="0" applyNumberFormat="1" applyFont="1" applyBorder="1" applyAlignment="1" applyProtection="1">
      <alignment horizontal="center" vertical="top" wrapText="1" readingOrder="1"/>
      <protection locked="0"/>
    </xf>
    <xf numFmtId="188" fontId="7" fillId="0" borderId="17" xfId="0" applyNumberFormat="1" applyFont="1" applyBorder="1" applyAlignment="1" applyProtection="1">
      <alignment horizontal="center" vertical="top" wrapText="1" readingOrder="1"/>
      <protection locked="0"/>
    </xf>
    <xf numFmtId="0" fontId="7" fillId="0" borderId="18" xfId="0" applyFont="1" applyBorder="1" applyAlignment="1" applyProtection="1">
      <alignment horizontal="left" vertical="top" wrapText="1" readingOrder="1"/>
      <protection locked="0"/>
    </xf>
    <xf numFmtId="0" fontId="7" fillId="0" borderId="18" xfId="0" applyFont="1" applyBorder="1" applyAlignment="1" applyProtection="1">
      <alignment horizontal="center" vertical="top" wrapText="1" readingOrder="1"/>
      <protection locked="0"/>
    </xf>
    <xf numFmtId="187" fontId="7" fillId="0" borderId="18" xfId="0" applyNumberFormat="1" applyFont="1" applyBorder="1" applyAlignment="1" applyProtection="1">
      <alignment horizontal="center" vertical="top" wrapText="1" readingOrder="1"/>
      <protection locked="0"/>
    </xf>
    <xf numFmtId="188" fontId="7" fillId="0" borderId="18" xfId="0" applyNumberFormat="1" applyFont="1" applyBorder="1" applyAlignment="1" applyProtection="1">
      <alignment horizontal="center" vertical="top" wrapText="1" readingOrder="1"/>
      <protection locked="0"/>
    </xf>
    <xf numFmtId="0" fontId="10" fillId="0" borderId="19" xfId="0" applyFont="1" applyBorder="1" applyAlignment="1" applyProtection="1">
      <alignment horizontal="left" vertical="top" wrapText="1" readingOrder="1"/>
      <protection locked="0"/>
    </xf>
    <xf numFmtId="0" fontId="10" fillId="0" borderId="19" xfId="0" applyFont="1" applyBorder="1" applyAlignment="1" applyProtection="1">
      <alignment horizontal="center" vertical="top" wrapText="1" readingOrder="1"/>
      <protection locked="0"/>
    </xf>
    <xf numFmtId="187" fontId="10" fillId="0" borderId="19" xfId="0" applyNumberFormat="1" applyFont="1" applyBorder="1" applyAlignment="1" applyProtection="1">
      <alignment horizontal="center" vertical="top" wrapText="1" readingOrder="1"/>
      <protection locked="0"/>
    </xf>
    <xf numFmtId="188" fontId="10" fillId="0" borderId="19" xfId="0" applyNumberFormat="1" applyFont="1" applyBorder="1" applyAlignment="1" applyProtection="1">
      <alignment horizontal="center" vertical="top" wrapText="1" readingOrder="1"/>
      <protection locked="0"/>
    </xf>
    <xf numFmtId="0" fontId="10" fillId="0" borderId="20" xfId="0" applyFont="1" applyBorder="1" applyAlignment="1" applyProtection="1">
      <alignment horizontal="left" vertical="top" wrapText="1" readingOrder="1"/>
      <protection locked="0"/>
    </xf>
    <xf numFmtId="0" fontId="10" fillId="0" borderId="20" xfId="0" applyFont="1" applyBorder="1" applyAlignment="1" applyProtection="1">
      <alignment horizontal="center" vertical="top" wrapText="1" readingOrder="1"/>
      <protection locked="0"/>
    </xf>
    <xf numFmtId="187" fontId="10" fillId="0" borderId="20" xfId="0" applyNumberFormat="1" applyFont="1" applyBorder="1" applyAlignment="1" applyProtection="1">
      <alignment horizontal="center" vertical="top" wrapText="1" readingOrder="1"/>
      <protection locked="0"/>
    </xf>
    <xf numFmtId="188" fontId="10" fillId="0" borderId="20" xfId="0" applyNumberFormat="1" applyFont="1" applyBorder="1" applyAlignment="1" applyProtection="1">
      <alignment horizontal="center" vertical="top" wrapText="1" readingOrder="1"/>
      <protection locked="0"/>
    </xf>
    <xf numFmtId="0" fontId="44" fillId="9" borderId="21" xfId="0" applyFont="1" applyFill="1" applyBorder="1" applyAlignment="1" applyProtection="1">
      <alignment horizontal="center"/>
      <protection locked="0"/>
    </xf>
    <xf numFmtId="0" fontId="44" fillId="33" borderId="21" xfId="0" applyFont="1" applyFill="1" applyBorder="1" applyAlignment="1" applyProtection="1">
      <alignment horizontal="center"/>
      <protection locked="0"/>
    </xf>
    <xf numFmtId="0" fontId="44" fillId="34" borderId="21" xfId="0" applyFont="1" applyFill="1" applyBorder="1" applyAlignment="1" applyProtection="1">
      <alignment horizontal="center"/>
      <protection locked="0"/>
    </xf>
    <xf numFmtId="0" fontId="44" fillId="34" borderId="22" xfId="0" applyFont="1" applyFill="1" applyBorder="1" applyAlignment="1" applyProtection="1">
      <alignment horizontal="center"/>
      <protection locked="0"/>
    </xf>
    <xf numFmtId="0" fontId="46" fillId="10" borderId="23" xfId="0" applyFont="1" applyFill="1" applyBorder="1" applyAlignment="1">
      <alignment horizontal="center" vertical="center"/>
    </xf>
    <xf numFmtId="0" fontId="46" fillId="10" borderId="23" xfId="0" applyFont="1" applyFill="1" applyBorder="1" applyAlignment="1">
      <alignment horizontal="center"/>
    </xf>
    <xf numFmtId="1" fontId="46" fillId="10" borderId="23" xfId="0" applyNumberFormat="1" applyFont="1" applyFill="1" applyBorder="1" applyAlignment="1">
      <alignment horizontal="center" vertical="center"/>
    </xf>
    <xf numFmtId="1" fontId="46" fillId="10" borderId="23" xfId="0" applyNumberFormat="1" applyFont="1" applyFill="1" applyBorder="1" applyAlignment="1">
      <alignment horizontal="center"/>
    </xf>
    <xf numFmtId="0" fontId="44" fillId="10" borderId="23" xfId="0" applyFont="1" applyFill="1" applyBorder="1" applyAlignment="1">
      <alignment/>
    </xf>
    <xf numFmtId="0" fontId="44" fillId="10" borderId="23" xfId="0" applyFont="1" applyFill="1" applyBorder="1" applyAlignment="1">
      <alignment horizontal="center"/>
    </xf>
    <xf numFmtId="0" fontId="44" fillId="10" borderId="2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1" fontId="44" fillId="10" borderId="12" xfId="0" applyNumberFormat="1" applyFont="1" applyFill="1" applyBorder="1" applyAlignment="1" applyProtection="1">
      <alignment horizontal="left"/>
      <protection/>
    </xf>
    <xf numFmtId="1" fontId="44" fillId="10" borderId="13" xfId="0" applyNumberFormat="1" applyFont="1" applyFill="1" applyBorder="1" applyAlignment="1" applyProtection="1">
      <alignment horizontal="left"/>
      <protection/>
    </xf>
    <xf numFmtId="1" fontId="44" fillId="10" borderId="14" xfId="0" applyNumberFormat="1" applyFont="1" applyFill="1" applyBorder="1" applyAlignment="1" applyProtection="1">
      <alignment horizontal="left"/>
      <protection/>
    </xf>
    <xf numFmtId="1" fontId="44" fillId="30" borderId="24" xfId="0" applyNumberFormat="1" applyFont="1" applyFill="1" applyBorder="1" applyAlignment="1" applyProtection="1">
      <alignment horizontal="center" vertical="center"/>
      <protection locked="0"/>
    </xf>
    <xf numFmtId="1" fontId="44" fillId="30" borderId="21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left"/>
      <protection locked="0"/>
    </xf>
    <xf numFmtId="0" fontId="44" fillId="19" borderId="12" xfId="0" applyFont="1" applyFill="1" applyBorder="1" applyAlignment="1" applyProtection="1">
      <alignment horizontal="center"/>
      <protection locked="0"/>
    </xf>
    <xf numFmtId="0" fontId="44" fillId="19" borderId="13" xfId="0" applyFont="1" applyFill="1" applyBorder="1" applyAlignment="1" applyProtection="1">
      <alignment horizontal="center"/>
      <protection locked="0"/>
    </xf>
    <xf numFmtId="0" fontId="45" fillId="30" borderId="11" xfId="0" applyFont="1" applyFill="1" applyBorder="1" applyAlignment="1" applyProtection="1">
      <alignment horizontal="left"/>
      <protection locked="0"/>
    </xf>
    <xf numFmtId="0" fontId="44" fillId="30" borderId="24" xfId="0" applyFont="1" applyFill="1" applyBorder="1" applyAlignment="1" applyProtection="1">
      <alignment horizontal="center" vertical="center"/>
      <protection locked="0"/>
    </xf>
    <xf numFmtId="0" fontId="44" fillId="3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8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25" xfId="0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 applyProtection="1">
      <alignment horizontal="center" vertical="center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9" fillId="0" borderId="15" xfId="0" applyFont="1" applyBorder="1" applyAlignment="1" applyProtection="1">
      <alignment horizontal="center" vertical="center" wrapText="1" readingOrder="1"/>
      <protection locked="0"/>
    </xf>
    <xf numFmtId="0" fontId="7" fillId="0" borderId="15" xfId="0" applyFont="1" applyBorder="1" applyAlignment="1" applyProtection="1">
      <alignment horizontal="center" vertical="top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7" fillId="0" borderId="15" xfId="0" applyFont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horizontal="center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0</xdr:row>
      <xdr:rowOff>85725</xdr:rowOff>
    </xdr:from>
    <xdr:to>
      <xdr:col>12</xdr:col>
      <xdr:colOff>390525</xdr:colOff>
      <xdr:row>1</xdr:row>
      <xdr:rowOff>209550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85725"/>
          <a:ext cx="666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0"/>
  <sheetViews>
    <sheetView tabSelected="1" zoomScale="130" zoomScaleNormal="130" zoomScalePageLayoutView="0" workbookViewId="0" topLeftCell="A1">
      <selection activeCell="A8" sqref="A8"/>
    </sheetView>
  </sheetViews>
  <sheetFormatPr defaultColWidth="9.140625" defaultRowHeight="15"/>
  <cols>
    <col min="1" max="1" width="23.28125" style="1" customWidth="1"/>
    <col min="2" max="2" width="12.421875" style="1" customWidth="1"/>
    <col min="3" max="3" width="12.57421875" style="1" customWidth="1"/>
    <col min="4" max="4" width="21.57421875" style="1" customWidth="1"/>
    <col min="5" max="5" width="18.7109375" style="1" customWidth="1"/>
    <col min="6" max="6" width="7.28125" style="1" customWidth="1"/>
    <col min="7" max="72" width="4.8515625" style="15" customWidth="1"/>
    <col min="73" max="98" width="4.8515625" style="1" customWidth="1"/>
    <col min="99" max="104" width="4.7109375" style="1" customWidth="1"/>
    <col min="105" max="111" width="7.00390625" style="1" customWidth="1"/>
    <col min="112" max="16384" width="9.140625" style="1" customWidth="1"/>
  </cols>
  <sheetData>
    <row r="1" spans="1:99" ht="2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5"/>
    </row>
    <row r="2" spans="1:112" ht="20.25">
      <c r="A2" s="74" t="s">
        <v>7</v>
      </c>
      <c r="B2" s="74"/>
      <c r="C2" s="74"/>
      <c r="D2" s="74"/>
      <c r="E2" s="74"/>
      <c r="F2" s="74"/>
      <c r="G2" s="6" t="s">
        <v>8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7" t="s">
        <v>9</v>
      </c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8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</row>
    <row r="3" spans="1:112" ht="20.25">
      <c r="A3" s="75" t="s">
        <v>0</v>
      </c>
      <c r="B3" s="69" t="s">
        <v>1</v>
      </c>
      <c r="C3" s="69" t="s">
        <v>2</v>
      </c>
      <c r="D3" s="75" t="s">
        <v>3</v>
      </c>
      <c r="E3" s="69" t="s">
        <v>4</v>
      </c>
      <c r="F3" s="69" t="s">
        <v>5</v>
      </c>
      <c r="G3" s="72" t="s">
        <v>6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11" t="s">
        <v>21</v>
      </c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9"/>
      <c r="CU3" s="66" t="s">
        <v>20</v>
      </c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8"/>
    </row>
    <row r="4" spans="1:112" s="10" customFormat="1" ht="19.5">
      <c r="A4" s="76"/>
      <c r="B4" s="70"/>
      <c r="C4" s="70"/>
      <c r="D4" s="76"/>
      <c r="E4" s="70"/>
      <c r="F4" s="70"/>
      <c r="G4" s="9">
        <v>1</v>
      </c>
      <c r="H4" s="9">
        <v>2</v>
      </c>
      <c r="I4" s="9">
        <v>3</v>
      </c>
      <c r="J4" s="9">
        <v>4</v>
      </c>
      <c r="K4" s="9">
        <v>5</v>
      </c>
      <c r="L4" s="9">
        <v>6</v>
      </c>
      <c r="M4" s="9">
        <v>7</v>
      </c>
      <c r="N4" s="9">
        <v>8</v>
      </c>
      <c r="O4" s="9">
        <v>9</v>
      </c>
      <c r="P4" s="9">
        <v>10</v>
      </c>
      <c r="Q4" s="9">
        <v>11</v>
      </c>
      <c r="R4" s="9">
        <v>12</v>
      </c>
      <c r="S4" s="9">
        <v>13</v>
      </c>
      <c r="T4" s="9">
        <v>14</v>
      </c>
      <c r="U4" s="9">
        <v>15</v>
      </c>
      <c r="V4" s="9">
        <v>16</v>
      </c>
      <c r="W4" s="9">
        <v>17</v>
      </c>
      <c r="X4" s="9">
        <v>18</v>
      </c>
      <c r="Y4" s="9">
        <v>19</v>
      </c>
      <c r="Z4" s="9">
        <v>20</v>
      </c>
      <c r="AA4" s="9">
        <v>21</v>
      </c>
      <c r="AB4" s="9">
        <v>22</v>
      </c>
      <c r="AC4" s="9">
        <v>23</v>
      </c>
      <c r="AD4" s="9">
        <v>24</v>
      </c>
      <c r="AE4" s="9">
        <v>25</v>
      </c>
      <c r="AF4" s="9">
        <v>26</v>
      </c>
      <c r="AG4" s="9">
        <v>27</v>
      </c>
      <c r="AH4" s="9">
        <v>28</v>
      </c>
      <c r="AI4" s="9">
        <v>29</v>
      </c>
      <c r="AJ4" s="9">
        <v>30</v>
      </c>
      <c r="AK4" s="9">
        <v>31.1</v>
      </c>
      <c r="AL4" s="9">
        <v>31.2</v>
      </c>
      <c r="AM4" s="9">
        <v>31.3</v>
      </c>
      <c r="AN4" s="9">
        <v>31.4</v>
      </c>
      <c r="AO4" s="9">
        <v>32.1</v>
      </c>
      <c r="AP4" s="9">
        <v>32.2</v>
      </c>
      <c r="AQ4" s="9">
        <v>32.3</v>
      </c>
      <c r="AR4" s="9">
        <v>32.4</v>
      </c>
      <c r="AS4" s="9">
        <v>33</v>
      </c>
      <c r="AT4" s="9">
        <v>34</v>
      </c>
      <c r="AU4" s="9">
        <v>35</v>
      </c>
      <c r="AV4" s="9">
        <v>36</v>
      </c>
      <c r="AW4" s="9">
        <v>37</v>
      </c>
      <c r="AX4" s="9">
        <v>38</v>
      </c>
      <c r="AY4" s="9">
        <v>39</v>
      </c>
      <c r="AZ4" s="9">
        <v>40</v>
      </c>
      <c r="BA4" s="3">
        <v>1</v>
      </c>
      <c r="BB4" s="3">
        <v>2</v>
      </c>
      <c r="BC4" s="3">
        <v>3</v>
      </c>
      <c r="BD4" s="3">
        <v>4</v>
      </c>
      <c r="BE4" s="3">
        <v>5</v>
      </c>
      <c r="BF4" s="3">
        <v>6</v>
      </c>
      <c r="BG4" s="3">
        <v>7</v>
      </c>
      <c r="BH4" s="3">
        <v>8</v>
      </c>
      <c r="BI4" s="3">
        <v>9</v>
      </c>
      <c r="BJ4" s="3">
        <v>10</v>
      </c>
      <c r="BK4" s="3">
        <v>11</v>
      </c>
      <c r="BL4" s="3">
        <v>12</v>
      </c>
      <c r="BM4" s="3">
        <v>13</v>
      </c>
      <c r="BN4" s="3">
        <v>14</v>
      </c>
      <c r="BO4" s="3">
        <v>15</v>
      </c>
      <c r="BP4" s="3">
        <v>16</v>
      </c>
      <c r="BQ4" s="3">
        <v>17</v>
      </c>
      <c r="BR4" s="3">
        <v>18</v>
      </c>
      <c r="BS4" s="3">
        <v>19</v>
      </c>
      <c r="BT4" s="3">
        <v>20</v>
      </c>
      <c r="BU4" s="3">
        <v>21</v>
      </c>
      <c r="BV4" s="3">
        <v>22</v>
      </c>
      <c r="BW4" s="3">
        <v>23</v>
      </c>
      <c r="BX4" s="3">
        <v>24</v>
      </c>
      <c r="BY4" s="3">
        <v>25</v>
      </c>
      <c r="BZ4" s="3">
        <v>26</v>
      </c>
      <c r="CA4" s="3">
        <v>27</v>
      </c>
      <c r="CB4" s="3">
        <v>28</v>
      </c>
      <c r="CC4" s="3">
        <v>29</v>
      </c>
      <c r="CD4" s="3">
        <v>30</v>
      </c>
      <c r="CE4" s="3">
        <v>31.1</v>
      </c>
      <c r="CF4" s="3">
        <v>31.2</v>
      </c>
      <c r="CG4" s="3">
        <v>31.3</v>
      </c>
      <c r="CH4" s="3">
        <v>31.4</v>
      </c>
      <c r="CI4" s="3">
        <v>32.1</v>
      </c>
      <c r="CJ4" s="3">
        <v>32.2</v>
      </c>
      <c r="CK4" s="3">
        <v>32.3</v>
      </c>
      <c r="CL4" s="3">
        <v>32.4</v>
      </c>
      <c r="CM4" s="3">
        <v>33</v>
      </c>
      <c r="CN4" s="3">
        <v>34</v>
      </c>
      <c r="CO4" s="3">
        <v>35</v>
      </c>
      <c r="CP4" s="3">
        <v>36</v>
      </c>
      <c r="CQ4" s="3">
        <v>37</v>
      </c>
      <c r="CR4" s="3">
        <v>38</v>
      </c>
      <c r="CS4" s="3">
        <v>39</v>
      </c>
      <c r="CT4" s="3">
        <v>40</v>
      </c>
      <c r="CU4" s="17" t="s">
        <v>10</v>
      </c>
      <c r="CV4" s="21" t="s">
        <v>11</v>
      </c>
      <c r="CW4" s="21" t="s">
        <v>12</v>
      </c>
      <c r="CX4" s="21" t="s">
        <v>13</v>
      </c>
      <c r="CY4" s="21" t="s">
        <v>14</v>
      </c>
      <c r="CZ4" s="21" t="s">
        <v>15</v>
      </c>
      <c r="DA4" s="21" t="s">
        <v>18</v>
      </c>
      <c r="DB4" s="21" t="s">
        <v>17</v>
      </c>
      <c r="DC4" s="21" t="s">
        <v>19</v>
      </c>
      <c r="DD4" s="21" t="s">
        <v>17</v>
      </c>
      <c r="DE4" s="21" t="s">
        <v>50</v>
      </c>
      <c r="DF4" s="21" t="s">
        <v>17</v>
      </c>
      <c r="DG4" s="21" t="s">
        <v>16</v>
      </c>
      <c r="DH4" s="21" t="s">
        <v>17</v>
      </c>
    </row>
    <row r="5" spans="1:112" ht="22.5">
      <c r="A5" s="76"/>
      <c r="B5" s="70"/>
      <c r="C5" s="70"/>
      <c r="D5" s="76"/>
      <c r="E5" s="70"/>
      <c r="F5" s="70"/>
      <c r="G5" s="48">
        <v>2</v>
      </c>
      <c r="H5" s="48">
        <v>2</v>
      </c>
      <c r="I5" s="48">
        <v>4</v>
      </c>
      <c r="J5" s="48">
        <v>3</v>
      </c>
      <c r="K5" s="48">
        <v>4</v>
      </c>
      <c r="L5" s="48">
        <v>1</v>
      </c>
      <c r="M5" s="48">
        <v>1</v>
      </c>
      <c r="N5" s="48">
        <v>4</v>
      </c>
      <c r="O5" s="48">
        <v>1</v>
      </c>
      <c r="P5" s="48">
        <v>3</v>
      </c>
      <c r="Q5" s="48">
        <v>2</v>
      </c>
      <c r="R5" s="48">
        <v>1</v>
      </c>
      <c r="S5" s="48">
        <v>4</v>
      </c>
      <c r="T5" s="48">
        <v>2</v>
      </c>
      <c r="U5" s="48">
        <v>1</v>
      </c>
      <c r="V5" s="48">
        <v>4</v>
      </c>
      <c r="W5" s="48">
        <v>2</v>
      </c>
      <c r="X5" s="48">
        <v>4</v>
      </c>
      <c r="Y5" s="48">
        <v>3</v>
      </c>
      <c r="Z5" s="48">
        <v>2</v>
      </c>
      <c r="AA5" s="48">
        <v>3</v>
      </c>
      <c r="AB5" s="48">
        <v>3</v>
      </c>
      <c r="AC5" s="48">
        <v>4</v>
      </c>
      <c r="AD5" s="48">
        <v>1</v>
      </c>
      <c r="AE5" s="48">
        <v>4</v>
      </c>
      <c r="AF5" s="48">
        <v>3</v>
      </c>
      <c r="AG5" s="48">
        <v>2</v>
      </c>
      <c r="AH5" s="48">
        <v>1</v>
      </c>
      <c r="AI5" s="48">
        <v>3</v>
      </c>
      <c r="AJ5" s="48">
        <v>2</v>
      </c>
      <c r="AK5" s="49">
        <v>2</v>
      </c>
      <c r="AL5" s="49">
        <v>1</v>
      </c>
      <c r="AM5" s="49">
        <v>1</v>
      </c>
      <c r="AN5" s="49">
        <v>2</v>
      </c>
      <c r="AO5" s="49">
        <v>1</v>
      </c>
      <c r="AP5" s="49">
        <v>2</v>
      </c>
      <c r="AQ5" s="49">
        <v>2</v>
      </c>
      <c r="AR5" s="49">
        <v>1</v>
      </c>
      <c r="AS5" s="50">
        <v>3</v>
      </c>
      <c r="AT5" s="50">
        <v>3</v>
      </c>
      <c r="AU5" s="50">
        <v>3</v>
      </c>
      <c r="AV5" s="50">
        <v>3</v>
      </c>
      <c r="AW5" s="50">
        <v>3</v>
      </c>
      <c r="AX5" s="50">
        <v>3</v>
      </c>
      <c r="AY5" s="50">
        <v>3</v>
      </c>
      <c r="AZ5" s="51">
        <v>3</v>
      </c>
      <c r="BA5" s="52">
        <f>IF(G5=2,2,0)</f>
        <v>2</v>
      </c>
      <c r="BB5" s="52">
        <f>IF(H5=2,2,0)</f>
        <v>2</v>
      </c>
      <c r="BC5" s="52">
        <f>IF(I5=4,2,0)</f>
        <v>2</v>
      </c>
      <c r="BD5" s="52">
        <f>IF(J5=3,2,0)</f>
        <v>2</v>
      </c>
      <c r="BE5" s="52">
        <f>IF(K5=4,2,0)</f>
        <v>2</v>
      </c>
      <c r="BF5" s="52">
        <f>IF(L5=1,2,0)</f>
        <v>2</v>
      </c>
      <c r="BG5" s="52">
        <f>IF(M5=1,2,0)</f>
        <v>2</v>
      </c>
      <c r="BH5" s="52">
        <f>IF(N5=4,2,0)</f>
        <v>2</v>
      </c>
      <c r="BI5" s="52">
        <f>IF(O5=1,2,0)</f>
        <v>2</v>
      </c>
      <c r="BJ5" s="52">
        <f>IF(P5=3,2,0)</f>
        <v>2</v>
      </c>
      <c r="BK5" s="52">
        <f>IF(Q5=2,2,0)</f>
        <v>2</v>
      </c>
      <c r="BL5" s="52">
        <f>IF(R5=1,2,0)</f>
        <v>2</v>
      </c>
      <c r="BM5" s="52">
        <f>IF(S5=4,2,0)</f>
        <v>2</v>
      </c>
      <c r="BN5" s="52">
        <f>IF(T5=2,2,0)</f>
        <v>2</v>
      </c>
      <c r="BO5" s="52">
        <f>IF(U5=1,2,0)</f>
        <v>2</v>
      </c>
      <c r="BP5" s="52">
        <f>IF(V5=4,2,0)</f>
        <v>2</v>
      </c>
      <c r="BQ5" s="52">
        <f>IF(W5=2,2,0)</f>
        <v>2</v>
      </c>
      <c r="BR5" s="52">
        <f>IF(X5=4,2,0)</f>
        <v>2</v>
      </c>
      <c r="BS5" s="52">
        <f>IF(Y5=3,2,0)</f>
        <v>2</v>
      </c>
      <c r="BT5" s="52">
        <f>IF(Z5=2,2,0)</f>
        <v>2</v>
      </c>
      <c r="BU5" s="52">
        <f>IF(AA5=3,2,0)</f>
        <v>2</v>
      </c>
      <c r="BV5" s="52">
        <f>IF(AB5=3,2,0)</f>
        <v>2</v>
      </c>
      <c r="BW5" s="52">
        <f>IF(AC5=4,2,0)</f>
        <v>2</v>
      </c>
      <c r="BX5" s="52">
        <f>IF(AD5=1,2,0)</f>
        <v>2</v>
      </c>
      <c r="BY5" s="52">
        <f>IF(AE5=4,2,0)</f>
        <v>2</v>
      </c>
      <c r="BZ5" s="52">
        <f>IF(AF5=3,2,0)</f>
        <v>2</v>
      </c>
      <c r="CA5" s="52">
        <f>IF(AG5=2,2,0)</f>
        <v>2</v>
      </c>
      <c r="CB5" s="52">
        <f>IF(AH5=1,2,0)</f>
        <v>2</v>
      </c>
      <c r="CC5" s="52">
        <f>IF(AI5=3,2,0)</f>
        <v>2</v>
      </c>
      <c r="CD5" s="52">
        <f>IF(AJ5=2,2,0)</f>
        <v>2</v>
      </c>
      <c r="CE5" s="52">
        <f>IF(AK5=2,2,0)</f>
        <v>2</v>
      </c>
      <c r="CF5" s="52">
        <f>IF(AL5=1,2,0)</f>
        <v>2</v>
      </c>
      <c r="CG5" s="52">
        <f>IF(AM5=1,2,0)</f>
        <v>2</v>
      </c>
      <c r="CH5" s="52">
        <f>IF(AN5=2,2,0)</f>
        <v>2</v>
      </c>
      <c r="CI5" s="52">
        <f>IF(AO5=1,2,0)</f>
        <v>2</v>
      </c>
      <c r="CJ5" s="52">
        <f>IF(AP5=2,2,0)</f>
        <v>2</v>
      </c>
      <c r="CK5" s="52">
        <f>IF(AQ5=2,2,0)</f>
        <v>2</v>
      </c>
      <c r="CL5" s="52">
        <f>IF(AR5=1,2,0)</f>
        <v>2</v>
      </c>
      <c r="CM5" s="52">
        <f>AS5</f>
        <v>3</v>
      </c>
      <c r="CN5" s="52">
        <f>AT5</f>
        <v>3</v>
      </c>
      <c r="CO5" s="52">
        <f>AU5</f>
        <v>3</v>
      </c>
      <c r="CP5" s="52">
        <f>AV5</f>
        <v>3</v>
      </c>
      <c r="CQ5" s="52">
        <f>AW5</f>
        <v>3</v>
      </c>
      <c r="CR5" s="52">
        <f>AX5</f>
        <v>3</v>
      </c>
      <c r="CS5" s="52">
        <f>AY5</f>
        <v>3</v>
      </c>
      <c r="CT5" s="52">
        <f>AZ5</f>
        <v>3</v>
      </c>
      <c r="CU5" s="53">
        <f>BA5+BB5+BC5+BD5+BE5+BF5+BG5+CE5+CF5+CG5+CH5+CM5</f>
        <v>25</v>
      </c>
      <c r="CV5" s="54">
        <f>BH5+BI5+BJ5+BK5+BL5+BM5+BN5+BO5+BP5+BQ5+CN5+CO5+CP5</f>
        <v>29</v>
      </c>
      <c r="CW5" s="53">
        <f>BR5+BS5+BT5+BU5+BV5+BW5+CI5+CJ5+CK5+CL5+CQ5+CR5</f>
        <v>26</v>
      </c>
      <c r="CX5" s="53">
        <f>BX5+BY5+BZ5+CS5</f>
        <v>9</v>
      </c>
      <c r="CY5" s="53">
        <f>CA5+CB5+CC5</f>
        <v>6</v>
      </c>
      <c r="CZ5" s="53">
        <f>CD5+CT5</f>
        <v>5</v>
      </c>
      <c r="DA5" s="55">
        <f>CU5+CV5+CW5</f>
        <v>80</v>
      </c>
      <c r="DB5" s="56" t="str">
        <f>IF(DA5&lt;20,"ปรับปรุง",IF(DA5&lt;40,"พอใช้",IF(DA5&lt;60,"ดี",IF(DA5&gt;=60,"ดีมาก"))))</f>
        <v>ดีมาก</v>
      </c>
      <c r="DC5" s="57">
        <f>CX5+CY5</f>
        <v>15</v>
      </c>
      <c r="DD5" s="56" t="str">
        <f>IF(DC5&lt;3.75,"ปรับปรุง",IF(DC5&lt;7.5,"พอใช้",IF(DC5&lt;11.25,"ดี",IF(DC5&gt;=11.25,"ดีมาก"))))</f>
        <v>ดีมาก</v>
      </c>
      <c r="DE5" s="57">
        <f>CZ5</f>
        <v>5</v>
      </c>
      <c r="DF5" s="56" t="str">
        <f>IF(DE5&lt;1.25,"ปรับปรุง",IF(DE5&lt;2.5,"พอใช้",IF(DE5&lt;3.75,"ดี",IF(DE5&gt;=3.75,"ดีมาก"))))</f>
        <v>ดีมาก</v>
      </c>
      <c r="DG5" s="57">
        <f>SUM(CU5:CZ5)</f>
        <v>100</v>
      </c>
      <c r="DH5" s="58" t="str">
        <f>IF(DG5&lt;25,"ปรับปรุง",IF(DG5&lt;50,"พอใช้",IF(DG5&lt;75,"ดี",IF(DG5&gt;=75,"ดีมาก"))))</f>
        <v>ดีมาก</v>
      </c>
    </row>
    <row r="6" spans="1:112" s="14" customFormat="1" ht="22.5">
      <c r="A6" s="12"/>
      <c r="B6" s="13"/>
      <c r="C6" s="13"/>
      <c r="D6" s="12"/>
      <c r="E6" s="13"/>
      <c r="F6" s="2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60"/>
      <c r="CV6" s="61"/>
      <c r="CW6" s="60"/>
      <c r="CX6" s="60"/>
      <c r="CY6" s="60"/>
      <c r="CZ6" s="60"/>
      <c r="DA6" s="62"/>
      <c r="DB6" s="63"/>
      <c r="DC6" s="64"/>
      <c r="DD6" s="63"/>
      <c r="DE6" s="64"/>
      <c r="DF6" s="63"/>
      <c r="DG6" s="64"/>
      <c r="DH6" s="65"/>
    </row>
    <row r="7" spans="1:112" ht="22.5">
      <c r="A7" s="12"/>
      <c r="B7" s="13"/>
      <c r="C7" s="13"/>
      <c r="D7" s="12"/>
      <c r="E7" s="13"/>
      <c r="F7" s="2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60"/>
      <c r="CV7" s="61"/>
      <c r="CW7" s="60"/>
      <c r="CX7" s="60"/>
      <c r="CY7" s="60"/>
      <c r="CZ7" s="60"/>
      <c r="DA7" s="62"/>
      <c r="DB7" s="63"/>
      <c r="DC7" s="64"/>
      <c r="DD7" s="63"/>
      <c r="DE7" s="64"/>
      <c r="DF7" s="63"/>
      <c r="DG7" s="64"/>
      <c r="DH7" s="65"/>
    </row>
    <row r="8" spans="1:112" ht="22.5">
      <c r="A8" s="12"/>
      <c r="B8" s="13"/>
      <c r="C8" s="13"/>
      <c r="D8" s="12"/>
      <c r="E8" s="13"/>
      <c r="F8" s="2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60"/>
      <c r="CV8" s="61"/>
      <c r="CW8" s="60"/>
      <c r="CX8" s="60"/>
      <c r="CY8" s="60"/>
      <c r="CZ8" s="60"/>
      <c r="DA8" s="62"/>
      <c r="DB8" s="63"/>
      <c r="DC8" s="64"/>
      <c r="DD8" s="63"/>
      <c r="DE8" s="64"/>
      <c r="DF8" s="63"/>
      <c r="DG8" s="64"/>
      <c r="DH8" s="65"/>
    </row>
    <row r="9" spans="1:112" ht="22.5">
      <c r="A9" s="12"/>
      <c r="B9" s="13"/>
      <c r="C9" s="13"/>
      <c r="D9" s="12"/>
      <c r="E9" s="13"/>
      <c r="F9" s="23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60"/>
      <c r="CV9" s="61"/>
      <c r="CW9" s="60"/>
      <c r="CX9" s="60"/>
      <c r="CY9" s="60"/>
      <c r="CZ9" s="60"/>
      <c r="DA9" s="62"/>
      <c r="DB9" s="63"/>
      <c r="DC9" s="64"/>
      <c r="DD9" s="63"/>
      <c r="DE9" s="64"/>
      <c r="DF9" s="63"/>
      <c r="DG9" s="64"/>
      <c r="DH9" s="65"/>
    </row>
    <row r="10" spans="1:112" ht="22.5">
      <c r="A10" s="12"/>
      <c r="B10" s="13"/>
      <c r="C10" s="13"/>
      <c r="D10" s="12"/>
      <c r="E10" s="13"/>
      <c r="F10" s="2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60"/>
      <c r="CV10" s="61"/>
      <c r="CW10" s="60"/>
      <c r="CX10" s="60"/>
      <c r="CY10" s="60"/>
      <c r="CZ10" s="60"/>
      <c r="DA10" s="62"/>
      <c r="DB10" s="63"/>
      <c r="DC10" s="64"/>
      <c r="DD10" s="63"/>
      <c r="DE10" s="64"/>
      <c r="DF10" s="63"/>
      <c r="DG10" s="64"/>
      <c r="DH10" s="65"/>
    </row>
    <row r="11" spans="1:112" ht="22.5">
      <c r="A11" s="12"/>
      <c r="B11" s="13"/>
      <c r="C11" s="13"/>
      <c r="D11" s="12"/>
      <c r="E11" s="13"/>
      <c r="F11" s="23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60"/>
      <c r="CV11" s="61"/>
      <c r="CW11" s="60"/>
      <c r="CX11" s="60"/>
      <c r="CY11" s="60"/>
      <c r="CZ11" s="60"/>
      <c r="DA11" s="62"/>
      <c r="DB11" s="63"/>
      <c r="DC11" s="64"/>
      <c r="DD11" s="63"/>
      <c r="DE11" s="64"/>
      <c r="DF11" s="63"/>
      <c r="DG11" s="64"/>
      <c r="DH11" s="65"/>
    </row>
    <row r="12" spans="1:112" ht="22.5">
      <c r="A12" s="12"/>
      <c r="B12" s="13"/>
      <c r="C12" s="13"/>
      <c r="D12" s="12"/>
      <c r="E12" s="13"/>
      <c r="F12" s="2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60"/>
      <c r="CV12" s="61"/>
      <c r="CW12" s="60"/>
      <c r="CX12" s="60"/>
      <c r="CY12" s="60"/>
      <c r="CZ12" s="60"/>
      <c r="DA12" s="62"/>
      <c r="DB12" s="63"/>
      <c r="DC12" s="64"/>
      <c r="DD12" s="63"/>
      <c r="DE12" s="64"/>
      <c r="DF12" s="63"/>
      <c r="DG12" s="64"/>
      <c r="DH12" s="65"/>
    </row>
    <row r="13" spans="1:112" ht="22.5">
      <c r="A13" s="12"/>
      <c r="B13" s="13"/>
      <c r="C13" s="13"/>
      <c r="D13" s="12"/>
      <c r="E13" s="13"/>
      <c r="F13" s="23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60"/>
      <c r="CV13" s="61"/>
      <c r="CW13" s="60"/>
      <c r="CX13" s="60"/>
      <c r="CY13" s="60"/>
      <c r="CZ13" s="60"/>
      <c r="DA13" s="62"/>
      <c r="DB13" s="63"/>
      <c r="DC13" s="64"/>
      <c r="DD13" s="63"/>
      <c r="DE13" s="64"/>
      <c r="DF13" s="63"/>
      <c r="DG13" s="64"/>
      <c r="DH13" s="65"/>
    </row>
    <row r="14" spans="1:112" ht="22.5">
      <c r="A14" s="12"/>
      <c r="B14" s="13"/>
      <c r="C14" s="13"/>
      <c r="D14" s="12"/>
      <c r="E14" s="13"/>
      <c r="F14" s="23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60"/>
      <c r="CV14" s="61"/>
      <c r="CW14" s="60"/>
      <c r="CX14" s="60"/>
      <c r="CY14" s="60"/>
      <c r="CZ14" s="60"/>
      <c r="DA14" s="62"/>
      <c r="DB14" s="63"/>
      <c r="DC14" s="64"/>
      <c r="DD14" s="63"/>
      <c r="DE14" s="64"/>
      <c r="DF14" s="63"/>
      <c r="DG14" s="64"/>
      <c r="DH14" s="65"/>
    </row>
    <row r="15" spans="1:112" ht="22.5">
      <c r="A15" s="12"/>
      <c r="B15" s="13"/>
      <c r="C15" s="13"/>
      <c r="D15" s="12"/>
      <c r="E15" s="13"/>
      <c r="F15" s="23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60"/>
      <c r="CV15" s="61"/>
      <c r="CW15" s="60"/>
      <c r="CX15" s="60"/>
      <c r="CY15" s="60"/>
      <c r="CZ15" s="60"/>
      <c r="DA15" s="62"/>
      <c r="DB15" s="63"/>
      <c r="DC15" s="64"/>
      <c r="DD15" s="63"/>
      <c r="DE15" s="64"/>
      <c r="DF15" s="63"/>
      <c r="DG15" s="64"/>
      <c r="DH15" s="65"/>
    </row>
    <row r="16" spans="1:112" ht="22.5">
      <c r="A16" s="12"/>
      <c r="B16" s="13"/>
      <c r="C16" s="13"/>
      <c r="D16" s="12"/>
      <c r="E16" s="13"/>
      <c r="F16" s="2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60"/>
      <c r="CV16" s="61"/>
      <c r="CW16" s="60"/>
      <c r="CX16" s="60"/>
      <c r="CY16" s="60"/>
      <c r="CZ16" s="60"/>
      <c r="DA16" s="62"/>
      <c r="DB16" s="63"/>
      <c r="DC16" s="64"/>
      <c r="DD16" s="63"/>
      <c r="DE16" s="64"/>
      <c r="DF16" s="63"/>
      <c r="DG16" s="64"/>
      <c r="DH16" s="65"/>
    </row>
    <row r="17" spans="1:112" ht="22.5">
      <c r="A17" s="12"/>
      <c r="B17" s="13"/>
      <c r="C17" s="13"/>
      <c r="D17" s="12"/>
      <c r="E17" s="13"/>
      <c r="F17" s="23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60"/>
      <c r="CV17" s="61"/>
      <c r="CW17" s="60"/>
      <c r="CX17" s="60"/>
      <c r="CY17" s="60"/>
      <c r="CZ17" s="60"/>
      <c r="DA17" s="62"/>
      <c r="DB17" s="63"/>
      <c r="DC17" s="64"/>
      <c r="DD17" s="63"/>
      <c r="DE17" s="64"/>
      <c r="DF17" s="63"/>
      <c r="DG17" s="64"/>
      <c r="DH17" s="65"/>
    </row>
    <row r="18" spans="1:112" ht="22.5">
      <c r="A18" s="12"/>
      <c r="B18" s="13"/>
      <c r="C18" s="13"/>
      <c r="D18" s="12"/>
      <c r="E18" s="13"/>
      <c r="F18" s="23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60"/>
      <c r="CV18" s="61"/>
      <c r="CW18" s="60"/>
      <c r="CX18" s="60"/>
      <c r="CY18" s="60"/>
      <c r="CZ18" s="60"/>
      <c r="DA18" s="62"/>
      <c r="DB18" s="63"/>
      <c r="DC18" s="64"/>
      <c r="DD18" s="63"/>
      <c r="DE18" s="64"/>
      <c r="DF18" s="63"/>
      <c r="DG18" s="64"/>
      <c r="DH18" s="65"/>
    </row>
    <row r="19" spans="1:112" ht="22.5">
      <c r="A19" s="12"/>
      <c r="B19" s="13"/>
      <c r="C19" s="13"/>
      <c r="D19" s="12"/>
      <c r="E19" s="13"/>
      <c r="F19" s="23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60"/>
      <c r="CV19" s="61"/>
      <c r="CW19" s="60"/>
      <c r="CX19" s="60"/>
      <c r="CY19" s="60"/>
      <c r="CZ19" s="60"/>
      <c r="DA19" s="62"/>
      <c r="DB19" s="63"/>
      <c r="DC19" s="64"/>
      <c r="DD19" s="63"/>
      <c r="DE19" s="64"/>
      <c r="DF19" s="63"/>
      <c r="DG19" s="64"/>
      <c r="DH19" s="65"/>
    </row>
    <row r="20" spans="1:112" ht="22.5">
      <c r="A20" s="12"/>
      <c r="B20" s="13"/>
      <c r="C20" s="13"/>
      <c r="D20" s="12"/>
      <c r="E20" s="13"/>
      <c r="F20" s="23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60"/>
      <c r="CV20" s="61"/>
      <c r="CW20" s="60"/>
      <c r="CX20" s="60"/>
      <c r="CY20" s="60"/>
      <c r="CZ20" s="60"/>
      <c r="DA20" s="62"/>
      <c r="DB20" s="63"/>
      <c r="DC20" s="64"/>
      <c r="DD20" s="63"/>
      <c r="DE20" s="64"/>
      <c r="DF20" s="63"/>
      <c r="DG20" s="64"/>
      <c r="DH20" s="65"/>
    </row>
  </sheetData>
  <sheetProtection/>
  <mergeCells count="10">
    <mergeCell ref="CU3:DH3"/>
    <mergeCell ref="E3:E5"/>
    <mergeCell ref="F3:F5"/>
    <mergeCell ref="A1:AZ1"/>
    <mergeCell ref="G3:AZ3"/>
    <mergeCell ref="A2:F2"/>
    <mergeCell ref="A3:A5"/>
    <mergeCell ref="B3:B5"/>
    <mergeCell ref="C3:C5"/>
    <mergeCell ref="D3:D5"/>
  </mergeCells>
  <dataValidations count="2">
    <dataValidation type="decimal" allowBlank="1" showInputMessage="1" showErrorMessage="1" errorTitle="กรอกคะแนนผิด" error="คะแนนที่เป็นไปได้ 0 , 1.5  หรือ 3 เท่านั้น" sqref="AS1:AZ65536">
      <formula1>0</formula1>
      <formula2>3</formula2>
    </dataValidation>
    <dataValidation type="decimal" allowBlank="1" showInputMessage="1" showErrorMessage="1" errorTitle="กรอกข้อมูลผิด" error="กรอกคะแนนผิด คะแนนที่ถูก คือ 0 , 1.5 , 3" sqref="CM1:CT65536">
      <formula1>0</formula1>
      <formula2>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="115" zoomScaleNormal="115" zoomScalePageLayoutView="0" workbookViewId="0" topLeftCell="A13">
      <selection activeCell="E16" sqref="E16"/>
    </sheetView>
  </sheetViews>
  <sheetFormatPr defaultColWidth="9.140625" defaultRowHeight="15"/>
  <cols>
    <col min="1" max="1" width="40.8515625" style="0" customWidth="1"/>
    <col min="2" max="3" width="7.421875" style="0" customWidth="1"/>
    <col min="4" max="4" width="7.140625" style="0" customWidth="1"/>
    <col min="5" max="6" width="7.28125" style="0" customWidth="1"/>
    <col min="7" max="7" width="10.8515625" style="0" customWidth="1"/>
    <col min="8" max="9" width="8.57421875" style="0" customWidth="1"/>
    <col min="10" max="10" width="7.421875" style="0" customWidth="1"/>
    <col min="11" max="11" width="6.140625" style="0" customWidth="1"/>
    <col min="12" max="12" width="6.421875" style="0" customWidth="1"/>
    <col min="13" max="13" width="7.7109375" style="0" customWidth="1"/>
  </cols>
  <sheetData>
    <row r="1" spans="1:13" ht="69" customHeight="1">
      <c r="A1" s="89" t="s">
        <v>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1" customHeight="1">
      <c r="A2" s="77"/>
      <c r="B2" s="78"/>
      <c r="C2" s="78"/>
      <c r="D2" s="78"/>
      <c r="E2" s="78"/>
      <c r="F2" s="78"/>
      <c r="K2" s="78"/>
      <c r="L2" s="78"/>
      <c r="M2" s="78"/>
    </row>
    <row r="3" spans="1:13" ht="21" customHeight="1">
      <c r="A3" s="77" t="s">
        <v>45</v>
      </c>
      <c r="B3" s="78"/>
      <c r="C3" s="78"/>
      <c r="D3" s="78"/>
      <c r="E3" s="78"/>
      <c r="F3" s="78"/>
      <c r="G3" s="79" t="s">
        <v>48</v>
      </c>
      <c r="H3" s="78"/>
      <c r="I3" s="78"/>
      <c r="J3" s="78"/>
      <c r="K3" s="78"/>
      <c r="L3" s="78"/>
      <c r="M3" s="78"/>
    </row>
    <row r="4" spans="1:13" ht="21" customHeight="1">
      <c r="A4" s="77" t="s">
        <v>46</v>
      </c>
      <c r="B4" s="78"/>
      <c r="C4" s="78"/>
      <c r="D4" s="78"/>
      <c r="E4" s="78"/>
      <c r="F4" s="78"/>
      <c r="G4" s="79" t="s">
        <v>51</v>
      </c>
      <c r="H4" s="78"/>
      <c r="I4" s="78"/>
      <c r="J4" s="78"/>
      <c r="K4" s="78"/>
      <c r="L4" s="78"/>
      <c r="M4" s="78"/>
    </row>
    <row r="6" spans="1:13" ht="24" customHeight="1">
      <c r="A6" s="88" t="s">
        <v>22</v>
      </c>
      <c r="B6" s="88" t="s">
        <v>23</v>
      </c>
      <c r="C6" s="88" t="s">
        <v>24</v>
      </c>
      <c r="D6" s="88" t="s">
        <v>25</v>
      </c>
      <c r="E6" s="88" t="s">
        <v>26</v>
      </c>
      <c r="F6" s="88" t="s">
        <v>27</v>
      </c>
      <c r="G6" s="80" t="s">
        <v>47</v>
      </c>
      <c r="H6" s="82" t="s">
        <v>28</v>
      </c>
      <c r="I6" s="84" t="s">
        <v>29</v>
      </c>
      <c r="J6" s="85" t="s">
        <v>30</v>
      </c>
      <c r="K6" s="86"/>
      <c r="L6" s="86"/>
      <c r="M6" s="87"/>
    </row>
    <row r="7" spans="1:13" ht="30" customHeight="1">
      <c r="A7" s="83"/>
      <c r="B7" s="83"/>
      <c r="C7" s="83"/>
      <c r="D7" s="83"/>
      <c r="E7" s="83"/>
      <c r="F7" s="83"/>
      <c r="G7" s="81"/>
      <c r="H7" s="83"/>
      <c r="I7" s="83"/>
      <c r="J7" s="26" t="s">
        <v>31</v>
      </c>
      <c r="K7" s="27" t="s">
        <v>32</v>
      </c>
      <c r="L7" s="27" t="s">
        <v>33</v>
      </c>
      <c r="M7" s="27" t="s">
        <v>34</v>
      </c>
    </row>
    <row r="8" spans="1:13" ht="27" customHeight="1">
      <c r="A8" s="40" t="s">
        <v>41</v>
      </c>
      <c r="B8" s="41">
        <v>15</v>
      </c>
      <c r="C8" s="41">
        <v>100</v>
      </c>
      <c r="D8" s="42">
        <f>MIN(eng!DG6:DG20)</f>
        <v>0</v>
      </c>
      <c r="E8" s="42">
        <f>MAX(eng!DG6:DG20)</f>
        <v>0</v>
      </c>
      <c r="F8" s="43" t="e">
        <f>AVERAGE(eng!DG6:DG20)</f>
        <v>#DIV/0!</v>
      </c>
      <c r="G8" s="43" t="e">
        <f>_xlfn.STDEV.P(eng!DG6:DG20)</f>
        <v>#DIV/0!</v>
      </c>
      <c r="H8" s="43" t="e">
        <f>(F8/C8)*100</f>
        <v>#DIV/0!</v>
      </c>
      <c r="I8" s="43" t="e">
        <f>(G8/F8)*100</f>
        <v>#DIV/0!</v>
      </c>
      <c r="J8" s="43">
        <f>(COUNTIF(eng!DH6:DH20,"ปรับปรุง")/B8)*100</f>
        <v>0</v>
      </c>
      <c r="K8" s="43">
        <f>(COUNTIF(eng!DH6:DH20,"พอใช้")/B8)*100</f>
        <v>0</v>
      </c>
      <c r="L8" s="43">
        <f>(COUNTIF(eng!DH6:DH20,"ดี")/B8)*100</f>
        <v>0</v>
      </c>
      <c r="M8" s="43">
        <f>(COUNTIF(eng!DH6:DH20,"ดีมาก")/B8)*100</f>
        <v>0</v>
      </c>
    </row>
    <row r="9" spans="1:13" ht="27" customHeight="1">
      <c r="A9" s="28" t="s">
        <v>42</v>
      </c>
      <c r="B9" s="29">
        <v>15</v>
      </c>
      <c r="C9" s="29">
        <v>80</v>
      </c>
      <c r="D9" s="30">
        <f>MIN(eng!DA6:DA20)</f>
        <v>0</v>
      </c>
      <c r="E9" s="30">
        <f>MAX(eng!DA6:DA20)</f>
        <v>0</v>
      </c>
      <c r="F9" s="31" t="e">
        <f>AVERAGE(eng!DA6:DA20)</f>
        <v>#DIV/0!</v>
      </c>
      <c r="G9" s="31" t="e">
        <f>_xlfn.STDEV.P(eng!DA6:DA20)</f>
        <v>#DIV/0!</v>
      </c>
      <c r="H9" s="31" t="e">
        <f aca="true" t="shared" si="0" ref="H9:H17">(F9/C9)*100</f>
        <v>#DIV/0!</v>
      </c>
      <c r="I9" s="31" t="e">
        <f aca="true" t="shared" si="1" ref="I9:I17">(G9/F9)*100</f>
        <v>#DIV/0!</v>
      </c>
      <c r="J9" s="31">
        <f>(COUNTIF(eng!DB6:DB20,"ปรับปรุง")/B9)*100</f>
        <v>0</v>
      </c>
      <c r="K9" s="31">
        <f>(COUNTIF(eng!DB6:DB20,"พอใช้")/B9)*100</f>
        <v>0</v>
      </c>
      <c r="L9" s="31">
        <f>(COUNTIF(eng!DB6:DB20,"ดี")/B9)*100</f>
        <v>0</v>
      </c>
      <c r="M9" s="31">
        <f>(COUNTIF(eng!DB6:DB20,"ดีมาก")/B9)*100</f>
        <v>0</v>
      </c>
    </row>
    <row r="10" spans="1:13" ht="27" customHeight="1">
      <c r="A10" s="32" t="s">
        <v>35</v>
      </c>
      <c r="B10" s="33">
        <v>15</v>
      </c>
      <c r="C10" s="33">
        <v>25</v>
      </c>
      <c r="D10" s="34">
        <f>MIN(eng!CU6:CU20)</f>
        <v>0</v>
      </c>
      <c r="E10" s="34">
        <f>MAX(eng!CU6:CU20)</f>
        <v>0</v>
      </c>
      <c r="F10" s="35" t="e">
        <f>AVERAGE(eng!CU6:CU20)</f>
        <v>#DIV/0!</v>
      </c>
      <c r="G10" s="35" t="e">
        <f>_xlfn.STDEV.P(eng!CU6:CU20)</f>
        <v>#DIV/0!</v>
      </c>
      <c r="H10" s="35" t="e">
        <f t="shared" si="0"/>
        <v>#DIV/0!</v>
      </c>
      <c r="I10" s="35" t="e">
        <f t="shared" si="1"/>
        <v>#DIV/0!</v>
      </c>
      <c r="J10" s="35"/>
      <c r="K10" s="35"/>
      <c r="L10" s="35"/>
      <c r="M10" s="35"/>
    </row>
    <row r="11" spans="1:13" ht="27" customHeight="1">
      <c r="A11" s="32" t="s">
        <v>36</v>
      </c>
      <c r="B11" s="33">
        <v>15</v>
      </c>
      <c r="C11" s="33">
        <v>29</v>
      </c>
      <c r="D11" s="34">
        <f>MIN(eng!CV6:CV20)</f>
        <v>0</v>
      </c>
      <c r="E11" s="34">
        <f>MAX(eng!CV6:CV20)</f>
        <v>0</v>
      </c>
      <c r="F11" s="35" t="e">
        <f>AVERAGE(eng!CV6:CV20)</f>
        <v>#DIV/0!</v>
      </c>
      <c r="G11" s="35" t="e">
        <f>_xlfn.STDEV.P(eng!CV6:CV20)</f>
        <v>#DIV/0!</v>
      </c>
      <c r="H11" s="35" t="e">
        <f t="shared" si="0"/>
        <v>#DIV/0!</v>
      </c>
      <c r="I11" s="35" t="e">
        <f t="shared" si="1"/>
        <v>#DIV/0!</v>
      </c>
      <c r="J11" s="35"/>
      <c r="K11" s="35"/>
      <c r="L11" s="35"/>
      <c r="M11" s="35"/>
    </row>
    <row r="12" spans="1:13" ht="27" customHeight="1">
      <c r="A12" s="36" t="s">
        <v>37</v>
      </c>
      <c r="B12" s="37">
        <v>15</v>
      </c>
      <c r="C12" s="37">
        <v>26</v>
      </c>
      <c r="D12" s="38">
        <f>MIN(eng!CW6:CW20)</f>
        <v>0</v>
      </c>
      <c r="E12" s="38">
        <f>MAX(eng!CW6:CW20)</f>
        <v>0</v>
      </c>
      <c r="F12" s="39" t="e">
        <f>AVERAGE(eng!CW6:CW20)</f>
        <v>#DIV/0!</v>
      </c>
      <c r="G12" s="39" t="e">
        <f>_xlfn.STDEV.P(eng!CW6:CW20)</f>
        <v>#DIV/0!</v>
      </c>
      <c r="H12" s="39" t="e">
        <f t="shared" si="0"/>
        <v>#DIV/0!</v>
      </c>
      <c r="I12" s="39" t="e">
        <f t="shared" si="1"/>
        <v>#DIV/0!</v>
      </c>
      <c r="J12" s="39"/>
      <c r="K12" s="39"/>
      <c r="L12" s="39"/>
      <c r="M12" s="39"/>
    </row>
    <row r="13" spans="1:13" ht="27" customHeight="1">
      <c r="A13" s="28" t="s">
        <v>43</v>
      </c>
      <c r="B13" s="29">
        <v>15</v>
      </c>
      <c r="C13" s="29">
        <v>15</v>
      </c>
      <c r="D13" s="30">
        <f>MIN(eng!DC6:DC20)</f>
        <v>0</v>
      </c>
      <c r="E13" s="30">
        <f>MAX(eng!DC6:DC20)</f>
        <v>0</v>
      </c>
      <c r="F13" s="31" t="e">
        <f>AVERAGE(eng!DC6:DC20)</f>
        <v>#DIV/0!</v>
      </c>
      <c r="G13" s="31" t="e">
        <f>_xlfn.STDEV.P(eng!DC6:DC20)</f>
        <v>#DIV/0!</v>
      </c>
      <c r="H13" s="31" t="e">
        <f t="shared" si="0"/>
        <v>#DIV/0!</v>
      </c>
      <c r="I13" s="31" t="e">
        <f t="shared" si="1"/>
        <v>#DIV/0!</v>
      </c>
      <c r="J13" s="31">
        <f>(COUNTIF(eng!DD6:DD20,"ปรับปรุง")/B13)*100</f>
        <v>0</v>
      </c>
      <c r="K13" s="31">
        <f>(COUNTIF(eng!DD6:DD20,"พอใช้")/B13)*100</f>
        <v>0</v>
      </c>
      <c r="L13" s="31">
        <f>(COUNTIF(eng!DD6:DD20,"ดี")/B13)*100</f>
        <v>0</v>
      </c>
      <c r="M13" s="31">
        <f>(COUNTIF(eng!DD6:DD20,"ดีมาก")/B13)*100</f>
        <v>0</v>
      </c>
    </row>
    <row r="14" spans="1:13" ht="27" customHeight="1">
      <c r="A14" s="32" t="s">
        <v>38</v>
      </c>
      <c r="B14" s="33">
        <v>15</v>
      </c>
      <c r="C14" s="33">
        <v>9</v>
      </c>
      <c r="D14" s="34">
        <f>MIN(eng!CX6:CX20)</f>
        <v>0</v>
      </c>
      <c r="E14" s="34">
        <f>MAX(eng!CX6:CX20)</f>
        <v>0</v>
      </c>
      <c r="F14" s="35" t="e">
        <f>AVERAGE(eng!CX6:CX20)</f>
        <v>#DIV/0!</v>
      </c>
      <c r="G14" s="35" t="e">
        <f>_xlfn.STDEV.P(eng!CX6:CX20)</f>
        <v>#DIV/0!</v>
      </c>
      <c r="H14" s="35" t="e">
        <f t="shared" si="0"/>
        <v>#DIV/0!</v>
      </c>
      <c r="I14" s="35" t="e">
        <f t="shared" si="1"/>
        <v>#DIV/0!</v>
      </c>
      <c r="J14" s="35"/>
      <c r="K14" s="35"/>
      <c r="L14" s="35"/>
      <c r="M14" s="35"/>
    </row>
    <row r="15" spans="1:13" ht="27" customHeight="1">
      <c r="A15" s="36" t="s">
        <v>39</v>
      </c>
      <c r="B15" s="37">
        <v>15</v>
      </c>
      <c r="C15" s="37">
        <v>6</v>
      </c>
      <c r="D15" s="38">
        <f>MIN(eng!CY6:CY20)</f>
        <v>0</v>
      </c>
      <c r="E15" s="38">
        <f>MAX(eng!CY6:CY20)</f>
        <v>0</v>
      </c>
      <c r="F15" s="39" t="e">
        <f>AVERAGE(eng!CY6:CY20)</f>
        <v>#DIV/0!</v>
      </c>
      <c r="G15" s="39" t="e">
        <f>_xlfn.STDEV.P(eng!CY6:CY20)</f>
        <v>#DIV/0!</v>
      </c>
      <c r="H15" s="39" t="e">
        <f t="shared" si="0"/>
        <v>#DIV/0!</v>
      </c>
      <c r="I15" s="39" t="e">
        <f t="shared" si="1"/>
        <v>#DIV/0!</v>
      </c>
      <c r="J15" s="39"/>
      <c r="K15" s="39"/>
      <c r="L15" s="39"/>
      <c r="M15" s="39"/>
    </row>
    <row r="16" spans="1:13" ht="27" customHeight="1">
      <c r="A16" s="44" t="s">
        <v>44</v>
      </c>
      <c r="B16" s="45">
        <v>15</v>
      </c>
      <c r="C16" s="45">
        <v>5</v>
      </c>
      <c r="D16" s="46">
        <f>MIN(eng!DE6:DE20)</f>
        <v>0</v>
      </c>
      <c r="E16" s="46">
        <f>MAX(eng!DE6:DE20)</f>
        <v>0</v>
      </c>
      <c r="F16" s="47" t="e">
        <f>AVERAGE(eng!DE6:DE20)</f>
        <v>#DIV/0!</v>
      </c>
      <c r="G16" s="47" t="e">
        <f>_xlfn.STDEV.P(eng!DE6:DE20)</f>
        <v>#DIV/0!</v>
      </c>
      <c r="H16" s="47" t="e">
        <f t="shared" si="0"/>
        <v>#DIV/0!</v>
      </c>
      <c r="I16" s="47" t="e">
        <f t="shared" si="1"/>
        <v>#DIV/0!</v>
      </c>
      <c r="J16" s="47">
        <f>(COUNTIF(eng!DF6:DF20,"ปรับปรุง")/B16)*100</f>
        <v>0</v>
      </c>
      <c r="K16" s="47">
        <f>(COUNTIF(eng!DF6:DF20,"พอใช้")/B16)*100</f>
        <v>0</v>
      </c>
      <c r="L16" s="47">
        <f>(COUNTIF(eng!DF6:DF20,"ดี")/B16)*100</f>
        <v>0</v>
      </c>
      <c r="M16" s="47">
        <f>(COUNTIF(eng!DF6:DF20,"ดีมาก")/B16)*100</f>
        <v>0</v>
      </c>
    </row>
    <row r="17" spans="1:13" ht="27" customHeight="1">
      <c r="A17" s="36" t="s">
        <v>40</v>
      </c>
      <c r="B17" s="37">
        <v>15</v>
      </c>
      <c r="C17" s="37">
        <v>5</v>
      </c>
      <c r="D17" s="38">
        <f>MIN(eng!CZ6:CZ20)</f>
        <v>0</v>
      </c>
      <c r="E17" s="38">
        <f>MAX(eng!CZ6:CZ20)</f>
        <v>0</v>
      </c>
      <c r="F17" s="39" t="e">
        <f>AVERAGE(eng!CZ6:CZ20)</f>
        <v>#DIV/0!</v>
      </c>
      <c r="G17" s="39" t="e">
        <f>_xlfn.STDEV.P(eng!CZ6:CZ20)</f>
        <v>#DIV/0!</v>
      </c>
      <c r="H17" s="39" t="e">
        <f t="shared" si="0"/>
        <v>#DIV/0!</v>
      </c>
      <c r="I17" s="39" t="e">
        <f t="shared" si="1"/>
        <v>#DIV/0!</v>
      </c>
      <c r="J17" s="39"/>
      <c r="K17" s="39"/>
      <c r="L17" s="39"/>
      <c r="M17" s="39"/>
    </row>
  </sheetData>
  <sheetProtection/>
  <mergeCells count="17">
    <mergeCell ref="A1:J1"/>
    <mergeCell ref="K1:M2"/>
    <mergeCell ref="A2:F2"/>
    <mergeCell ref="A3:F3"/>
    <mergeCell ref="G3:M3"/>
    <mergeCell ref="A4:F4"/>
    <mergeCell ref="G4:M4"/>
    <mergeCell ref="G6:G7"/>
    <mergeCell ref="H6:H7"/>
    <mergeCell ref="I6:I7"/>
    <mergeCell ref="J6:M6"/>
    <mergeCell ref="A6:A7"/>
    <mergeCell ref="B6:B7"/>
    <mergeCell ref="C6:C7"/>
    <mergeCell ref="D6:D7"/>
    <mergeCell ref="E6:E7"/>
    <mergeCell ref="F6:F7"/>
  </mergeCells>
  <printOptions/>
  <pageMargins left="0.7" right="0.51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Mr.KKD</cp:lastModifiedBy>
  <cp:lastPrinted>2017-11-22T19:15:37Z</cp:lastPrinted>
  <dcterms:created xsi:type="dcterms:W3CDTF">2017-10-27T03:40:44Z</dcterms:created>
  <dcterms:modified xsi:type="dcterms:W3CDTF">2017-12-12T00:31:05Z</dcterms:modified>
  <cp:category/>
  <cp:version/>
  <cp:contentType/>
  <cp:contentStatus/>
</cp:coreProperties>
</file>